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880" windowHeight="6210" activeTab="0"/>
  </bookViews>
  <sheets>
    <sheet name="GRASS_SU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<sst xmlns="http://schemas.openxmlformats.org/spreadsheetml/2006/main" count="53" uniqueCount="51">
  <si>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>version 1.0</t>
  </si>
  <si>
    <t>Shrink</t>
  </si>
  <si>
    <t>Margin</t>
  </si>
  <si>
    <t>Gain/lb</t>
  </si>
  <si>
    <t>Developed by Rob Gamble</t>
  </si>
  <si>
    <t>Finance and Business Structures Program Lead</t>
  </si>
  <si>
    <t>OMAFRA, Guelph</t>
  </si>
  <si>
    <r>
      <t>email:</t>
    </r>
    <r>
      <rPr>
        <sz val="10"/>
        <color indexed="12"/>
        <rFont val="Times New Roman"/>
        <family val="1"/>
      </rPr>
      <t xml:space="preserve"> rob.gamble@omafra.gov.on.ca</t>
    </r>
  </si>
  <si>
    <t>Original Design - Mark Leahy</t>
  </si>
  <si>
    <t>Formerly with OMAFRA</t>
  </si>
  <si>
    <t>SEMI-FINITION OU FINITION de boeuf -calcul</t>
  </si>
  <si>
    <t>Prix d'achat/lb</t>
  </si>
  <si>
    <t>Poids d'achat</t>
  </si>
  <si>
    <t>Perte de poids"Shrink" (%)</t>
  </si>
  <si>
    <t>Prix de vente</t>
  </si>
  <si>
    <t>Coût par lb de gain</t>
  </si>
  <si>
    <t>Gain visé</t>
  </si>
  <si>
    <t>Poids de vente prévu</t>
  </si>
  <si>
    <t>Gain moins perte de poids"shrink"</t>
  </si>
  <si>
    <t>Résultats</t>
  </si>
  <si>
    <t>Coûd'intérêt</t>
  </si>
  <si>
    <t>Profit par  tête</t>
  </si>
  <si>
    <t>Nombre de têtes</t>
  </si>
  <si>
    <t>Marge net</t>
  </si>
  <si>
    <t>Marge brute</t>
  </si>
  <si>
    <t>Retour sur l'équité</t>
  </si>
  <si>
    <t>Retour sur l'investissement</t>
  </si>
  <si>
    <t>Prèt information</t>
  </si>
  <si>
    <t>Investissement requis</t>
  </si>
  <si>
    <t>Argent investi</t>
  </si>
  <si>
    <t>Montant emprunté</t>
  </si>
  <si>
    <t>Taux d'intérêt</t>
  </si>
  <si>
    <t>Nombre de jours</t>
  </si>
  <si>
    <t>Coût d'intérêt</t>
  </si>
  <si>
    <t>Achat - Vente</t>
  </si>
  <si>
    <t>Prix d'achat</t>
  </si>
  <si>
    <t>Poids d,achat lbs</t>
  </si>
  <si>
    <t>Poids de vente (lbs)</t>
  </si>
  <si>
    <t>Coût du</t>
  </si>
  <si>
    <t>Adapté en français par</t>
  </si>
  <si>
    <t>Gaétan Bonneau agronome</t>
  </si>
  <si>
    <t>Minstère de l'Agriculture et de l'Alimentation du Québec</t>
  </si>
  <si>
    <t>gaetan.bonneau@agr.gouv.qc.ca</t>
  </si>
  <si>
    <t>Complétez les informations</t>
  </si>
  <si>
    <t>Prix de vente (note 1)</t>
  </si>
  <si>
    <t>Collaborateur Jocelyn Jacob dta</t>
  </si>
  <si>
    <t>Mapaq St-Narcisse</t>
  </si>
  <si>
    <t>jocelyn.jacob@agr.gouv.qc.ca</t>
  </si>
  <si>
    <t>Note 1: prix de vente et compensation nette s'il y a lieu</t>
  </si>
  <si>
    <t>Prix des animaux et coût total du gain</t>
  </si>
  <si>
    <t>Gain par jour (lb)</t>
  </si>
</sst>
</file>

<file path=xl/styles.xml><?xml version="1.0" encoding="utf-8"?>
<styleSheet xmlns="http://schemas.openxmlformats.org/spreadsheetml/2006/main">
  <numFmts count="25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0.0%"/>
    <numFmt numFmtId="177" formatCode="_-&quot;$&quot;* #,##0_-;\-&quot;$&quot;* #,##0_-;_-&quot;$&quot;* &quot;-&quot;_-;_-@_-"/>
    <numFmt numFmtId="178" formatCode="_-* #,##0_-;\-* #,##0_-;_-* &quot;-&quot;_-;_-@_-"/>
    <numFmt numFmtId="179" formatCode="_-&quot;$&quot;* #,##0.00_-;\-&quot;$&quot;* #,##0.00_-;_-&quot;$&quot;* &quot;-&quot;??_-;_-@_-"/>
    <numFmt numFmtId="180" formatCode="_-* #,##0.00_-;\-* #,##0.00_-;_-* &quot;-&quot;??_-;_-@_-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sz val="12"/>
      <name val="Arial"/>
      <family val="2"/>
    </font>
    <font>
      <b/>
      <i/>
      <sz val="8"/>
      <name val="Arial"/>
      <family val="0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u val="single"/>
      <sz val="9.5"/>
      <color indexed="12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ill="1" applyAlignment="1">
      <alignment/>
    </xf>
    <xf numFmtId="0" fontId="1" fillId="2" borderId="0" xfId="0" applyFont="1" applyFill="1" applyAlignment="1">
      <alignment/>
    </xf>
    <xf numFmtId="166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166" fontId="6" fillId="0" borderId="7" xfId="0" applyNumberFormat="1" applyFont="1" applyBorder="1" applyAlignment="1" applyProtection="1">
      <alignment/>
      <protection locked="0"/>
    </xf>
    <xf numFmtId="0" fontId="1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5" fillId="0" borderId="7" xfId="0" applyFont="1" applyBorder="1" applyAlignment="1" applyProtection="1">
      <alignment/>
      <protection locked="0"/>
    </xf>
    <xf numFmtId="166" fontId="1" fillId="0" borderId="7" xfId="0" applyNumberFormat="1" applyFont="1" applyBorder="1" applyAlignment="1" applyProtection="1">
      <alignment/>
      <protection/>
    </xf>
    <xf numFmtId="40" fontId="0" fillId="0" borderId="7" xfId="0" applyNumberFormat="1" applyFont="1" applyBorder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right"/>
      <protection locked="0"/>
    </xf>
    <xf numFmtId="0" fontId="1" fillId="0" borderId="0" xfId="0" applyFont="1" applyAlignment="1">
      <alignment horizontal="right"/>
    </xf>
    <xf numFmtId="0" fontId="1" fillId="3" borderId="0" xfId="0" applyFont="1" applyFill="1" applyAlignment="1" applyProtection="1">
      <alignment horizontal="left"/>
      <protection/>
    </xf>
    <xf numFmtId="10" fontId="1" fillId="3" borderId="0" xfId="0" applyNumberFormat="1" applyFont="1" applyFill="1" applyAlignment="1" applyProtection="1">
      <alignment/>
      <protection/>
    </xf>
    <xf numFmtId="0" fontId="6" fillId="0" borderId="8" xfId="0" applyFont="1" applyBorder="1" applyAlignment="1" applyProtection="1">
      <alignment/>
      <protection locked="0"/>
    </xf>
    <xf numFmtId="166" fontId="6" fillId="0" borderId="8" xfId="0" applyNumberFormat="1" applyFont="1" applyBorder="1" applyAlignment="1" applyProtection="1">
      <alignment/>
      <protection locked="0"/>
    </xf>
    <xf numFmtId="176" fontId="6" fillId="0" borderId="8" xfId="0" applyNumberFormat="1" applyFont="1" applyBorder="1" applyAlignment="1" applyProtection="1">
      <alignment/>
      <protection locked="0"/>
    </xf>
    <xf numFmtId="10" fontId="6" fillId="0" borderId="8" xfId="0" applyNumberFormat="1" applyFont="1" applyBorder="1" applyAlignment="1" applyProtection="1">
      <alignment/>
      <protection locked="0"/>
    </xf>
    <xf numFmtId="0" fontId="0" fillId="4" borderId="0" xfId="0" applyFont="1" applyFill="1" applyBorder="1" applyAlignment="1" applyProtection="1">
      <alignment horizontal="left"/>
      <protection/>
    </xf>
    <xf numFmtId="0" fontId="1" fillId="0" borderId="9" xfId="0" applyFont="1" applyBorder="1" applyAlignment="1" applyProtection="1">
      <alignment horizontal="left"/>
      <protection/>
    </xf>
    <xf numFmtId="166" fontId="1" fillId="0" borderId="10" xfId="0" applyNumberFormat="1" applyFont="1" applyBorder="1" applyAlignment="1" applyProtection="1">
      <alignment/>
      <protection/>
    </xf>
    <xf numFmtId="0" fontId="7" fillId="0" borderId="2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166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76" fontId="7" fillId="0" borderId="0" xfId="0" applyNumberFormat="1" applyFont="1" applyAlignment="1" applyProtection="1">
      <alignment/>
      <protection/>
    </xf>
    <xf numFmtId="0" fontId="7" fillId="0" borderId="12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13" xfId="0" applyFont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left"/>
      <protection/>
    </xf>
    <xf numFmtId="0" fontId="8" fillId="0" borderId="0" xfId="0" applyFont="1" applyAlignment="1">
      <alignment/>
    </xf>
    <xf numFmtId="0" fontId="1" fillId="0" borderId="0" xfId="0" applyFont="1" applyFill="1" applyAlignment="1">
      <alignment horizontal="right"/>
    </xf>
    <xf numFmtId="10" fontId="1" fillId="0" borderId="0" xfId="2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5" borderId="0" xfId="0" applyFont="1" applyFill="1" applyAlignment="1" applyProtection="1">
      <alignment horizontal="centerContinuous"/>
      <protection/>
    </xf>
    <xf numFmtId="0" fontId="0" fillId="5" borderId="0" xfId="0" applyFont="1" applyFill="1" applyAlignment="1">
      <alignment horizontal="centerContinuous"/>
    </xf>
    <xf numFmtId="0" fontId="0" fillId="5" borderId="0" xfId="0" applyFill="1" applyAlignment="1">
      <alignment horizontal="centerContinuous"/>
    </xf>
    <xf numFmtId="0" fontId="2" fillId="5" borderId="0" xfId="0" applyFont="1" applyFill="1" applyAlignment="1">
      <alignment horizontal="centerContinuous"/>
    </xf>
    <xf numFmtId="0" fontId="1" fillId="6" borderId="0" xfId="0" applyFont="1" applyFill="1" applyAlignment="1">
      <alignment/>
    </xf>
    <xf numFmtId="0" fontId="1" fillId="6" borderId="0" xfId="0" applyFont="1" applyFill="1" applyAlignment="1">
      <alignment/>
    </xf>
    <xf numFmtId="0" fontId="7" fillId="7" borderId="1" xfId="0" applyFont="1" applyFill="1" applyBorder="1" applyAlignment="1">
      <alignment/>
    </xf>
    <xf numFmtId="0" fontId="7" fillId="7" borderId="2" xfId="0" applyFont="1" applyFill="1" applyBorder="1" applyAlignment="1">
      <alignment/>
    </xf>
    <xf numFmtId="0" fontId="7" fillId="7" borderId="2" xfId="0" applyFont="1" applyFill="1" applyBorder="1" applyAlignment="1" applyProtection="1">
      <alignment horizontal="left"/>
      <protection/>
    </xf>
    <xf numFmtId="0" fontId="0" fillId="7" borderId="2" xfId="0" applyFont="1" applyFill="1" applyBorder="1" applyAlignment="1">
      <alignment/>
    </xf>
    <xf numFmtId="0" fontId="0" fillId="7" borderId="3" xfId="0" applyFont="1" applyFill="1" applyBorder="1" applyAlignment="1">
      <alignment/>
    </xf>
    <xf numFmtId="0" fontId="1" fillId="0" borderId="0" xfId="0" applyFont="1" applyFill="1" applyAlignment="1" applyProtection="1">
      <alignment horizontal="left"/>
      <protection/>
    </xf>
    <xf numFmtId="0" fontId="9" fillId="8" borderId="0" xfId="0" applyFont="1" applyFill="1" applyAlignment="1">
      <alignment/>
    </xf>
    <xf numFmtId="0" fontId="0" fillId="8" borderId="0" xfId="0" applyFill="1" applyAlignment="1">
      <alignment/>
    </xf>
    <xf numFmtId="0" fontId="0" fillId="8" borderId="0" xfId="0" applyFont="1" applyFill="1" applyAlignment="1">
      <alignment/>
    </xf>
    <xf numFmtId="0" fontId="0" fillId="8" borderId="0" xfId="0" applyFont="1" applyFill="1" applyAlignment="1" applyProtection="1">
      <alignment horizontal="left"/>
      <protection/>
    </xf>
    <xf numFmtId="0" fontId="11" fillId="0" borderId="0" xfId="15" applyAlignment="1">
      <alignment/>
    </xf>
    <xf numFmtId="15" fontId="0" fillId="0" borderId="0" xfId="0" applyNumberFormat="1" applyFon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4</xdr:row>
      <xdr:rowOff>133350</xdr:rowOff>
    </xdr:from>
    <xdr:to>
      <xdr:col>16</xdr:col>
      <xdr:colOff>76200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 flipH="1">
          <a:off x="13725525" y="933450"/>
          <a:ext cx="3810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etan.bonneau@agr.gouv.qc.ca" TargetMode="External" /><Relationship Id="rId2" Type="http://schemas.openxmlformats.org/officeDocument/2006/relationships/hyperlink" Target="jocelyn.jacob@agr.gouv.qc.ca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73"/>
  <sheetViews>
    <sheetView tabSelected="1" zoomScale="95" zoomScaleNormal="95" workbookViewId="0" topLeftCell="A1">
      <selection activeCell="F9" sqref="F9"/>
    </sheetView>
  </sheetViews>
  <sheetFormatPr defaultColWidth="9.7109375" defaultRowHeight="12.75"/>
  <cols>
    <col min="1" max="1" width="3.421875" style="0" customWidth="1"/>
    <col min="2" max="2" width="29.7109375" style="0" customWidth="1"/>
    <col min="3" max="3" width="11.7109375" style="0" customWidth="1"/>
    <col min="4" max="4" width="21.140625" style="0" customWidth="1"/>
    <col min="5" max="5" width="11.7109375" style="0" customWidth="1"/>
    <col min="6" max="6" width="18.140625" style="0" customWidth="1"/>
    <col min="7" max="13" width="11.7109375" style="0" customWidth="1"/>
    <col min="14" max="16384" width="9.140625" style="0" customWidth="1"/>
  </cols>
  <sheetData>
    <row r="1" spans="2:14" ht="23.25">
      <c r="B1" s="46" t="s">
        <v>10</v>
      </c>
      <c r="C1" s="47"/>
      <c r="D1" s="47"/>
      <c r="E1" s="48"/>
      <c r="F1" s="49" t="s">
        <v>0</v>
      </c>
      <c r="N1" s="1"/>
    </row>
    <row r="2" spans="2:20" ht="12.75">
      <c r="B2" s="2"/>
      <c r="C2" s="1"/>
      <c r="D2" s="1"/>
      <c r="E2" s="1"/>
      <c r="N2" s="1"/>
      <c r="T2" s="3"/>
    </row>
    <row r="3" spans="2:14" ht="13.5" thickBot="1">
      <c r="B3" s="50" t="s">
        <v>43</v>
      </c>
      <c r="C3" s="1"/>
      <c r="D3" s="51" t="s">
        <v>27</v>
      </c>
      <c r="E3" s="1"/>
      <c r="N3" s="1"/>
    </row>
    <row r="4" spans="2:14" ht="13.5" thickBot="1">
      <c r="B4" s="20" t="s">
        <v>11</v>
      </c>
      <c r="C4" s="26">
        <v>1.5</v>
      </c>
      <c r="D4" s="20" t="s">
        <v>28</v>
      </c>
      <c r="E4" s="5">
        <f>(C13*C20)+(C16*C20)</f>
        <v>87750</v>
      </c>
      <c r="F4" s="42" t="s">
        <v>49</v>
      </c>
      <c r="N4" s="1"/>
    </row>
    <row r="5" spans="2:14" ht="13.5" thickBot="1">
      <c r="B5" s="20" t="s">
        <v>12</v>
      </c>
      <c r="C5" s="25">
        <v>450</v>
      </c>
      <c r="D5" s="20"/>
      <c r="E5" s="5"/>
      <c r="N5" s="1"/>
    </row>
    <row r="6" spans="2:14" ht="13.5" thickBot="1">
      <c r="B6" s="20" t="s">
        <v>13</v>
      </c>
      <c r="C6" s="27">
        <v>0.05</v>
      </c>
      <c r="D6" s="21" t="s">
        <v>29</v>
      </c>
      <c r="E6" s="26">
        <v>35000</v>
      </c>
      <c r="N6" s="1"/>
    </row>
    <row r="7" spans="2:14" ht="13.5" thickBot="1">
      <c r="B7" s="20" t="s">
        <v>44</v>
      </c>
      <c r="C7" s="26">
        <v>1.3</v>
      </c>
      <c r="D7" s="22" t="s">
        <v>30</v>
      </c>
      <c r="E7" s="19">
        <f>E4+E5-E6</f>
        <v>52750</v>
      </c>
      <c r="N7" s="1"/>
    </row>
    <row r="8" spans="2:14" ht="13.5" thickBot="1">
      <c r="B8" s="20" t="s">
        <v>15</v>
      </c>
      <c r="C8" s="26">
        <v>0.5</v>
      </c>
      <c r="D8" s="21" t="s">
        <v>31</v>
      </c>
      <c r="E8" s="28">
        <v>0.06</v>
      </c>
      <c r="N8" s="1"/>
    </row>
    <row r="9" spans="2:14" ht="13.5" thickBot="1">
      <c r="B9" s="20" t="s">
        <v>16</v>
      </c>
      <c r="C9" s="6">
        <v>450</v>
      </c>
      <c r="D9" s="21" t="s">
        <v>32</v>
      </c>
      <c r="E9" s="25">
        <v>150</v>
      </c>
      <c r="F9" t="s">
        <v>50</v>
      </c>
      <c r="G9">
        <f>C9/E9</f>
        <v>3</v>
      </c>
      <c r="N9" s="1"/>
    </row>
    <row r="10" spans="2:14" ht="12.75">
      <c r="B10" s="20" t="s">
        <v>17</v>
      </c>
      <c r="C10" s="6">
        <f>(C5+C9)*(1-C6)</f>
        <v>855</v>
      </c>
      <c r="D10" s="20" t="s">
        <v>33</v>
      </c>
      <c r="E10" s="5">
        <f>E7*E8*E9/365</f>
        <v>1300.6849315068494</v>
      </c>
      <c r="N10" s="1"/>
    </row>
    <row r="11" spans="2:3" ht="12.75">
      <c r="B11" s="20" t="s">
        <v>18</v>
      </c>
      <c r="C11" s="6">
        <f>C10-C5</f>
        <v>405</v>
      </c>
    </row>
    <row r="12" spans="2:3" ht="12.75">
      <c r="B12" s="4" t="s">
        <v>19</v>
      </c>
      <c r="C12" s="1"/>
    </row>
    <row r="13" spans="2:3" ht="12.75">
      <c r="B13" s="20" t="s">
        <v>11</v>
      </c>
      <c r="C13" s="5">
        <f>C4*C5</f>
        <v>675</v>
      </c>
    </row>
    <row r="14" spans="2:3" ht="12.75">
      <c r="B14" s="20" t="s">
        <v>14</v>
      </c>
      <c r="C14" s="5">
        <f>C10*C7</f>
        <v>1111.5</v>
      </c>
    </row>
    <row r="15" spans="2:3" ht="12.75">
      <c r="B15" s="20" t="s">
        <v>24</v>
      </c>
      <c r="C15" s="5">
        <f>C14-C13</f>
        <v>436.5</v>
      </c>
    </row>
    <row r="16" spans="2:3" ht="12.75">
      <c r="B16" s="20" t="s">
        <v>15</v>
      </c>
      <c r="C16" s="5">
        <f>C8*C11</f>
        <v>202.5</v>
      </c>
    </row>
    <row r="17" spans="2:3" ht="13.5" thickBot="1">
      <c r="B17" s="20" t="s">
        <v>20</v>
      </c>
      <c r="C17" s="5">
        <f>E10/C20</f>
        <v>13.006849315068493</v>
      </c>
    </row>
    <row r="18" spans="2:3" ht="13.5" thickBot="1">
      <c r="B18" s="30" t="s">
        <v>21</v>
      </c>
      <c r="C18" s="31">
        <f>C14-C13-C16-C17</f>
        <v>220.9931506849315</v>
      </c>
    </row>
    <row r="19" spans="2:3" ht="13.5" thickBot="1">
      <c r="B19" s="1"/>
      <c r="C19" s="1"/>
    </row>
    <row r="20" spans="2:3" ht="13.5" thickBot="1">
      <c r="B20" s="29" t="s">
        <v>22</v>
      </c>
      <c r="C20" s="25">
        <v>100</v>
      </c>
    </row>
    <row r="21" ht="13.5" thickBot="1"/>
    <row r="22" spans="2:3" ht="13.5" thickBot="1">
      <c r="B22" s="30" t="s">
        <v>23</v>
      </c>
      <c r="C22" s="31">
        <f>C20*C18</f>
        <v>22099.31506849315</v>
      </c>
    </row>
    <row r="23" spans="2:5" ht="12.75">
      <c r="B23" s="1"/>
      <c r="C23" s="1"/>
      <c r="D23" s="43"/>
      <c r="E23" s="1"/>
    </row>
    <row r="24" spans="2:5" ht="12.75">
      <c r="B24" s="23" t="s">
        <v>25</v>
      </c>
      <c r="C24" s="24">
        <f>IF(E6=0,0,(C22/E6))</f>
        <v>0.6314090019569472</v>
      </c>
      <c r="D24" s="44"/>
      <c r="E24" s="1"/>
    </row>
    <row r="25" spans="2:5" ht="12.75">
      <c r="B25" s="23" t="s">
        <v>26</v>
      </c>
      <c r="C25" s="24">
        <f>(+C22+E10)/E4</f>
        <v>0.26666666666666666</v>
      </c>
      <c r="D25" s="44"/>
      <c r="E25" s="1"/>
    </row>
    <row r="26" spans="2:5" ht="12.75">
      <c r="B26" s="1"/>
      <c r="C26" s="1"/>
      <c r="D26" s="45"/>
      <c r="E26" s="1"/>
    </row>
    <row r="27" spans="3:5" ht="12.75">
      <c r="C27" s="1"/>
      <c r="D27" s="1"/>
      <c r="E27" s="1"/>
    </row>
    <row r="28" spans="2:5" ht="12.75">
      <c r="B28" s="1"/>
      <c r="C28" s="1"/>
      <c r="D28" s="1"/>
      <c r="E28" s="1"/>
    </row>
    <row r="29" spans="2:8" ht="15">
      <c r="B29" s="52"/>
      <c r="C29" s="53"/>
      <c r="D29" s="54" t="s">
        <v>34</v>
      </c>
      <c r="E29" s="53"/>
      <c r="F29" s="53"/>
      <c r="G29" s="55"/>
      <c r="H29" s="56"/>
    </row>
    <row r="30" spans="2:8" ht="15">
      <c r="B30" s="33" t="s">
        <v>35</v>
      </c>
      <c r="C30" s="34"/>
      <c r="D30" s="34"/>
      <c r="E30" s="35">
        <f>C4</f>
        <v>1.5</v>
      </c>
      <c r="F30" s="34"/>
      <c r="G30" s="1"/>
      <c r="H30" s="10"/>
    </row>
    <row r="31" spans="2:8" ht="15">
      <c r="B31" s="33" t="s">
        <v>36</v>
      </c>
      <c r="C31" s="34"/>
      <c r="D31" s="34"/>
      <c r="E31" s="36">
        <f>C5</f>
        <v>450</v>
      </c>
      <c r="F31" s="34"/>
      <c r="G31" s="1"/>
      <c r="H31" s="10"/>
    </row>
    <row r="32" spans="2:8" ht="15">
      <c r="B32" s="33" t="s">
        <v>37</v>
      </c>
      <c r="C32" s="34"/>
      <c r="D32" s="34"/>
      <c r="E32" s="36">
        <f>C10</f>
        <v>855</v>
      </c>
      <c r="F32" s="34"/>
      <c r="G32" s="1"/>
      <c r="H32" s="10"/>
    </row>
    <row r="33" spans="2:8" ht="15">
      <c r="B33" s="33" t="s">
        <v>1</v>
      </c>
      <c r="C33" s="34"/>
      <c r="D33" s="34"/>
      <c r="E33" s="37">
        <f>C6</f>
        <v>0.05</v>
      </c>
      <c r="F33" s="34"/>
      <c r="G33" s="1"/>
      <c r="H33" s="10"/>
    </row>
    <row r="34" spans="2:8" ht="15">
      <c r="B34" s="38"/>
      <c r="C34" s="39"/>
      <c r="D34" s="39"/>
      <c r="E34" s="39"/>
      <c r="F34" s="39"/>
      <c r="G34" s="11"/>
      <c r="H34" s="12"/>
    </row>
    <row r="35" spans="2:8" ht="15">
      <c r="B35" s="40" t="s">
        <v>38</v>
      </c>
      <c r="C35" s="7"/>
      <c r="D35" s="8"/>
      <c r="E35" s="32" t="s">
        <v>2</v>
      </c>
      <c r="F35" s="8"/>
      <c r="G35" s="8"/>
      <c r="H35" s="9"/>
    </row>
    <row r="36" spans="2:8" ht="15">
      <c r="B36" s="41" t="s">
        <v>3</v>
      </c>
      <c r="C36" s="13">
        <v>0</v>
      </c>
      <c r="D36" s="13">
        <v>-0.05</v>
      </c>
      <c r="E36" s="13">
        <v>-0.1</v>
      </c>
      <c r="F36" s="13">
        <v>-0.15</v>
      </c>
      <c r="G36" s="13">
        <v>-0.2</v>
      </c>
      <c r="H36" s="13">
        <v>-0.25</v>
      </c>
    </row>
    <row r="37" spans="2:8" ht="12.75">
      <c r="B37" s="14"/>
      <c r="C37" s="15"/>
      <c r="D37" s="16"/>
      <c r="E37" s="15"/>
      <c r="F37" s="15"/>
      <c r="G37" s="15"/>
      <c r="H37" s="15"/>
    </row>
    <row r="38" spans="2:8" ht="12.75">
      <c r="B38" s="17">
        <v>0.25</v>
      </c>
      <c r="C38" s="18">
        <f>(+$C$10*($C$4+C36))-($C$4*$C$5)-($B$38*$C$11)</f>
        <v>506.25</v>
      </c>
      <c r="D38" s="18">
        <f aca="true" t="shared" si="0" ref="D38:D52">(+$C$10*($C$4+$D$36))-($C$4*$C$5)-(B38*$C$11)</f>
        <v>463.5</v>
      </c>
      <c r="E38" s="18">
        <f aca="true" t="shared" si="1" ref="E38:E52">(+$C$10*($C$4+$E$36))-($C$4*$C$5)-(B38*$C$11)</f>
        <v>420.75</v>
      </c>
      <c r="F38" s="18">
        <f aca="true" t="shared" si="2" ref="F38:F52">(+$C$10*($C$4+$F$36))-($C$4*$C$5)-(B38*$C$11)</f>
        <v>378</v>
      </c>
      <c r="G38" s="18">
        <f aca="true" t="shared" si="3" ref="G38:G52">(+$C$10*($C$4+$G$36))-($C$4*$C$5)-(B38*$C$11)</f>
        <v>335.25</v>
      </c>
      <c r="H38" s="18">
        <f aca="true" t="shared" si="4" ref="H38:H52">(+$C$10*($C$4+$H$36))-($C$4*$C$5)-(B38*$C$11)</f>
        <v>292.5</v>
      </c>
    </row>
    <row r="39" spans="2:8" ht="12.75">
      <c r="B39" s="17">
        <v>0.3</v>
      </c>
      <c r="C39" s="18">
        <f aca="true" t="shared" si="5" ref="C39:C52">(+$C$10*($C$4-$C$36))-($C$4*$C$5)-(B39*$C$11)</f>
        <v>486</v>
      </c>
      <c r="D39" s="18">
        <f t="shared" si="0"/>
        <v>443.25</v>
      </c>
      <c r="E39" s="18">
        <f t="shared" si="1"/>
        <v>400.5</v>
      </c>
      <c r="F39" s="18">
        <f t="shared" si="2"/>
        <v>357.75</v>
      </c>
      <c r="G39" s="18">
        <f t="shared" si="3"/>
        <v>315</v>
      </c>
      <c r="H39" s="18">
        <f t="shared" si="4"/>
        <v>272.25</v>
      </c>
    </row>
    <row r="40" spans="2:8" ht="12.75">
      <c r="B40" s="17">
        <v>0.35</v>
      </c>
      <c r="C40" s="18">
        <f t="shared" si="5"/>
        <v>465.75</v>
      </c>
      <c r="D40" s="18">
        <f t="shared" si="0"/>
        <v>423</v>
      </c>
      <c r="E40" s="18">
        <f t="shared" si="1"/>
        <v>380.25</v>
      </c>
      <c r="F40" s="18">
        <f t="shared" si="2"/>
        <v>337.5</v>
      </c>
      <c r="G40" s="18">
        <f t="shared" si="3"/>
        <v>294.75</v>
      </c>
      <c r="H40" s="18">
        <f t="shared" si="4"/>
        <v>252</v>
      </c>
    </row>
    <row r="41" spans="2:8" ht="12.75">
      <c r="B41" s="17">
        <v>0.4</v>
      </c>
      <c r="C41" s="18">
        <f t="shared" si="5"/>
        <v>445.5</v>
      </c>
      <c r="D41" s="18">
        <f t="shared" si="0"/>
        <v>402.75</v>
      </c>
      <c r="E41" s="18">
        <f t="shared" si="1"/>
        <v>360</v>
      </c>
      <c r="F41" s="18">
        <f t="shared" si="2"/>
        <v>317.25</v>
      </c>
      <c r="G41" s="18">
        <f t="shared" si="3"/>
        <v>274.5</v>
      </c>
      <c r="H41" s="18">
        <f t="shared" si="4"/>
        <v>231.75</v>
      </c>
    </row>
    <row r="42" spans="2:8" ht="12.75">
      <c r="B42" s="17">
        <v>0.45</v>
      </c>
      <c r="C42" s="18">
        <f t="shared" si="5"/>
        <v>425.25</v>
      </c>
      <c r="D42" s="18">
        <f t="shared" si="0"/>
        <v>382.5</v>
      </c>
      <c r="E42" s="18">
        <f t="shared" si="1"/>
        <v>339.75</v>
      </c>
      <c r="F42" s="18">
        <f t="shared" si="2"/>
        <v>297</v>
      </c>
      <c r="G42" s="18">
        <f t="shared" si="3"/>
        <v>254.25</v>
      </c>
      <c r="H42" s="18">
        <f t="shared" si="4"/>
        <v>211.5</v>
      </c>
    </row>
    <row r="43" spans="2:8" ht="12.75">
      <c r="B43" s="17">
        <v>0.5</v>
      </c>
      <c r="C43" s="18">
        <f t="shared" si="5"/>
        <v>405</v>
      </c>
      <c r="D43" s="18">
        <f t="shared" si="0"/>
        <v>362.25</v>
      </c>
      <c r="E43" s="18">
        <f t="shared" si="1"/>
        <v>319.5</v>
      </c>
      <c r="F43" s="18">
        <f t="shared" si="2"/>
        <v>276.75</v>
      </c>
      <c r="G43" s="18">
        <f t="shared" si="3"/>
        <v>234</v>
      </c>
      <c r="H43" s="18">
        <f t="shared" si="4"/>
        <v>191.25</v>
      </c>
    </row>
    <row r="44" spans="2:8" ht="12.75">
      <c r="B44" s="17">
        <v>0.55</v>
      </c>
      <c r="C44" s="18">
        <f t="shared" si="5"/>
        <v>384.75</v>
      </c>
      <c r="D44" s="18">
        <f t="shared" si="0"/>
        <v>342</v>
      </c>
      <c r="E44" s="18">
        <f t="shared" si="1"/>
        <v>299.25</v>
      </c>
      <c r="F44" s="18">
        <f t="shared" si="2"/>
        <v>256.5</v>
      </c>
      <c r="G44" s="18">
        <f t="shared" si="3"/>
        <v>213.74999999999997</v>
      </c>
      <c r="H44" s="18">
        <f t="shared" si="4"/>
        <v>170.99999999999997</v>
      </c>
    </row>
    <row r="45" spans="2:8" ht="12.75">
      <c r="B45" s="17">
        <v>0.6</v>
      </c>
      <c r="C45" s="18">
        <f t="shared" si="5"/>
        <v>364.5</v>
      </c>
      <c r="D45" s="18">
        <f t="shared" si="0"/>
        <v>321.75</v>
      </c>
      <c r="E45" s="18">
        <f t="shared" si="1"/>
        <v>279</v>
      </c>
      <c r="F45" s="18">
        <f t="shared" si="2"/>
        <v>236.25</v>
      </c>
      <c r="G45" s="18">
        <f t="shared" si="3"/>
        <v>193.5</v>
      </c>
      <c r="H45" s="18">
        <f t="shared" si="4"/>
        <v>150.75</v>
      </c>
    </row>
    <row r="46" spans="2:8" ht="12.75">
      <c r="B46" s="17">
        <v>0.65</v>
      </c>
      <c r="C46" s="18">
        <f t="shared" si="5"/>
        <v>344.25</v>
      </c>
      <c r="D46" s="18">
        <f t="shared" si="0"/>
        <v>301.5</v>
      </c>
      <c r="E46" s="18">
        <f t="shared" si="1"/>
        <v>258.75</v>
      </c>
      <c r="F46" s="18">
        <f t="shared" si="2"/>
        <v>216</v>
      </c>
      <c r="G46" s="18">
        <f t="shared" si="3"/>
        <v>173.25</v>
      </c>
      <c r="H46" s="18">
        <f t="shared" si="4"/>
        <v>130.5</v>
      </c>
    </row>
    <row r="47" spans="2:8" ht="12.75">
      <c r="B47" s="17">
        <v>0.7</v>
      </c>
      <c r="C47" s="18">
        <f t="shared" si="5"/>
        <v>324</v>
      </c>
      <c r="D47" s="18">
        <f t="shared" si="0"/>
        <v>281.25</v>
      </c>
      <c r="E47" s="18">
        <f t="shared" si="1"/>
        <v>238.5</v>
      </c>
      <c r="F47" s="18">
        <f t="shared" si="2"/>
        <v>195.75</v>
      </c>
      <c r="G47" s="18">
        <f t="shared" si="3"/>
        <v>153</v>
      </c>
      <c r="H47" s="18">
        <f t="shared" si="4"/>
        <v>110.25</v>
      </c>
    </row>
    <row r="48" spans="2:8" ht="12.75">
      <c r="B48" s="17">
        <v>0.75</v>
      </c>
      <c r="C48" s="18">
        <f t="shared" si="5"/>
        <v>303.75</v>
      </c>
      <c r="D48" s="18">
        <f t="shared" si="0"/>
        <v>261</v>
      </c>
      <c r="E48" s="18">
        <f t="shared" si="1"/>
        <v>218.25</v>
      </c>
      <c r="F48" s="18">
        <f t="shared" si="2"/>
        <v>175.5</v>
      </c>
      <c r="G48" s="18">
        <f t="shared" si="3"/>
        <v>132.75</v>
      </c>
      <c r="H48" s="18">
        <f t="shared" si="4"/>
        <v>90</v>
      </c>
    </row>
    <row r="49" spans="2:8" ht="12.75">
      <c r="B49" s="17">
        <v>0.8</v>
      </c>
      <c r="C49" s="18">
        <f t="shared" si="5"/>
        <v>283.5</v>
      </c>
      <c r="D49" s="18">
        <f t="shared" si="0"/>
        <v>240.75</v>
      </c>
      <c r="E49" s="18">
        <f t="shared" si="1"/>
        <v>198</v>
      </c>
      <c r="F49" s="18">
        <f t="shared" si="2"/>
        <v>155.25</v>
      </c>
      <c r="G49" s="18">
        <f t="shared" si="3"/>
        <v>112.5</v>
      </c>
      <c r="H49" s="18">
        <f t="shared" si="4"/>
        <v>69.75</v>
      </c>
    </row>
    <row r="50" spans="2:8" ht="12.75">
      <c r="B50" s="17">
        <v>0.85</v>
      </c>
      <c r="C50" s="18">
        <f t="shared" si="5"/>
        <v>263.25</v>
      </c>
      <c r="D50" s="18">
        <f t="shared" si="0"/>
        <v>220.5</v>
      </c>
      <c r="E50" s="18">
        <f t="shared" si="1"/>
        <v>177.75</v>
      </c>
      <c r="F50" s="18">
        <f t="shared" si="2"/>
        <v>135</v>
      </c>
      <c r="G50" s="18">
        <f t="shared" si="3"/>
        <v>92.25</v>
      </c>
      <c r="H50" s="18">
        <f t="shared" si="4"/>
        <v>49.5</v>
      </c>
    </row>
    <row r="51" spans="2:8" ht="12.75">
      <c r="B51" s="17">
        <v>0.9</v>
      </c>
      <c r="C51" s="18">
        <f t="shared" si="5"/>
        <v>243</v>
      </c>
      <c r="D51" s="18">
        <f t="shared" si="0"/>
        <v>200.25</v>
      </c>
      <c r="E51" s="18">
        <f t="shared" si="1"/>
        <v>157.5</v>
      </c>
      <c r="F51" s="18">
        <f t="shared" si="2"/>
        <v>114.75</v>
      </c>
      <c r="G51" s="18">
        <f t="shared" si="3"/>
        <v>72</v>
      </c>
      <c r="H51" s="18">
        <f t="shared" si="4"/>
        <v>29.25</v>
      </c>
    </row>
    <row r="52" spans="2:8" ht="12.75">
      <c r="B52" s="17">
        <v>0.95</v>
      </c>
      <c r="C52" s="18">
        <f t="shared" si="5"/>
        <v>222.75</v>
      </c>
      <c r="D52" s="18">
        <f t="shared" si="0"/>
        <v>180</v>
      </c>
      <c r="E52" s="18">
        <f t="shared" si="1"/>
        <v>137.25</v>
      </c>
      <c r="F52" s="18">
        <f t="shared" si="2"/>
        <v>94.5</v>
      </c>
      <c r="G52" s="18">
        <f t="shared" si="3"/>
        <v>51.75</v>
      </c>
      <c r="H52" s="18">
        <f t="shared" si="4"/>
        <v>9</v>
      </c>
    </row>
    <row r="53" spans="2:5" ht="12.75">
      <c r="B53" s="1"/>
      <c r="C53" s="1"/>
      <c r="D53" s="1"/>
      <c r="E53" s="1"/>
    </row>
    <row r="54" spans="2:5" ht="12.75">
      <c r="B54" s="1"/>
      <c r="C54" s="1"/>
      <c r="D54" s="1"/>
      <c r="E54" s="1"/>
    </row>
    <row r="55" spans="2:5" ht="12.75">
      <c r="B55" s="58" t="s">
        <v>4</v>
      </c>
      <c r="C55" s="60"/>
      <c r="D55" s="1"/>
      <c r="E55" s="1"/>
    </row>
    <row r="56" spans="2:5" ht="12.75">
      <c r="B56" s="59" t="s">
        <v>5</v>
      </c>
      <c r="C56" s="60"/>
      <c r="D56" s="1"/>
      <c r="E56" s="1"/>
    </row>
    <row r="57" spans="2:5" ht="12.75">
      <c r="B57" s="59" t="s">
        <v>6</v>
      </c>
      <c r="C57" s="60"/>
      <c r="D57" s="1"/>
      <c r="E57" s="1"/>
    </row>
    <row r="58" spans="2:5" ht="12.75">
      <c r="B58" s="59" t="s">
        <v>7</v>
      </c>
      <c r="C58" s="60"/>
      <c r="D58" s="1"/>
      <c r="E58" s="1"/>
    </row>
    <row r="59" spans="2:5" ht="12.75">
      <c r="B59" s="1"/>
      <c r="C59" s="1"/>
      <c r="D59" s="1"/>
      <c r="E59" s="1"/>
    </row>
    <row r="60" spans="2:5" ht="12.75">
      <c r="B60" s="58" t="s">
        <v>8</v>
      </c>
      <c r="C60" s="60"/>
      <c r="D60" s="1"/>
      <c r="E60" s="1"/>
    </row>
    <row r="61" spans="2:5" ht="12.75">
      <c r="B61" s="61" t="s">
        <v>9</v>
      </c>
      <c r="C61" s="60"/>
      <c r="D61" s="1"/>
      <c r="E61" s="1"/>
    </row>
    <row r="62" spans="2:5" ht="12.75">
      <c r="B62" s="57"/>
      <c r="C62" s="1"/>
      <c r="D62" s="1"/>
      <c r="E62" s="1"/>
    </row>
    <row r="63" spans="3:5" ht="12.75">
      <c r="C63" s="1"/>
      <c r="D63" s="1"/>
      <c r="E63" s="1"/>
    </row>
    <row r="64" spans="2:5" ht="12.75">
      <c r="B64" s="57" t="s">
        <v>39</v>
      </c>
      <c r="C64" s="1"/>
      <c r="D64" s="1"/>
      <c r="E64" s="1"/>
    </row>
    <row r="65" spans="2:5" ht="12.75">
      <c r="B65" s="45" t="s">
        <v>40</v>
      </c>
      <c r="C65" s="1"/>
      <c r="D65" s="1"/>
      <c r="E65" s="1"/>
    </row>
    <row r="66" spans="2:5" ht="12.75">
      <c r="B66" s="1" t="s">
        <v>41</v>
      </c>
      <c r="C66" s="1"/>
      <c r="D66" s="1"/>
      <c r="E66" s="1"/>
    </row>
    <row r="67" spans="2:5" ht="12.75">
      <c r="B67" s="62" t="s">
        <v>42</v>
      </c>
      <c r="C67" s="1"/>
      <c r="D67" s="1"/>
      <c r="E67" s="1"/>
    </row>
    <row r="68" spans="2:5" ht="12.75">
      <c r="B68" s="63">
        <v>37193</v>
      </c>
      <c r="C68" s="1"/>
      <c r="D68" s="1"/>
      <c r="E68" s="1"/>
    </row>
    <row r="69" ht="12.75">
      <c r="B69" t="s">
        <v>45</v>
      </c>
    </row>
    <row r="70" ht="12.75">
      <c r="B70" t="s">
        <v>46</v>
      </c>
    </row>
    <row r="71" ht="12.75">
      <c r="B71" s="62" t="s">
        <v>47</v>
      </c>
    </row>
    <row r="73" ht="12.75">
      <c r="B73" t="s">
        <v>48</v>
      </c>
    </row>
  </sheetData>
  <hyperlinks>
    <hyperlink ref="B67" r:id="rId1" display="gaetan.bonneau@agr.gouv.qc.ca"/>
    <hyperlink ref="B71" r:id="rId2" display="jocelyn.jacob@agr.gouv.qc.ca"/>
  </hyperlink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OMAFRA</dc:creator>
  <cp:keywords/>
  <dc:description/>
  <cp:lastModifiedBy>Gaétan Bonneau</cp:lastModifiedBy>
  <dcterms:created xsi:type="dcterms:W3CDTF">2000-04-19T20:38:41Z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